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3"/>
  <workbookPr/>
  <mc:AlternateContent xmlns:mc="http://schemas.openxmlformats.org/markup-compatibility/2006">
    <mc:Choice Requires="x15">
      <x15ac:absPath xmlns:x15ac="http://schemas.microsoft.com/office/spreadsheetml/2010/11/ac" url="/Users/juan/Downloads/"/>
    </mc:Choice>
  </mc:AlternateContent>
  <xr:revisionPtr revIDLastSave="0" documentId="13_ncr:1_{049DC404-0AF6-1A44-BA0B-01A6F8C30773}" xr6:coauthVersionLast="47" xr6:coauthVersionMax="47" xr10:uidLastSave="{00000000-0000-0000-0000-000000000000}"/>
  <bookViews>
    <workbookView xWindow="35100" yWindow="1020" windowWidth="36900" windowHeight="20580" xr2:uid="{00000000-000D-0000-FFFF-FFFF00000000}"/>
  </bookViews>
  <sheets>
    <sheet name="BE THE BAN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1" l="1"/>
  <c r="J16" i="1" s="1"/>
  <c r="J15" i="1" s="1"/>
  <c r="J10" i="1"/>
  <c r="J9" i="1" s="1"/>
  <c r="D10" i="1"/>
  <c r="D9" i="1" s="1"/>
  <c r="D13" i="1"/>
  <c r="D19" i="1" s="1"/>
  <c r="D29" i="1" s="1"/>
  <c r="D30" i="1" s="1"/>
  <c r="J19" i="1" l="1"/>
  <c r="J29" i="1" s="1"/>
  <c r="J38" i="1" s="1"/>
  <c r="J31" i="1"/>
  <c r="F14" i="1"/>
  <c r="D16" i="1"/>
  <c r="D15" i="1" s="1"/>
  <c r="D37" i="1" s="1"/>
  <c r="D38" i="1"/>
  <c r="J30" i="1" l="1"/>
  <c r="J32" i="1" s="1"/>
  <c r="J36" i="1" s="1"/>
  <c r="D31" i="1"/>
  <c r="D32" i="1" s="1"/>
  <c r="D36" i="1" s="1"/>
  <c r="D39" i="1" s="1"/>
  <c r="J39" i="1" l="1"/>
</calcChain>
</file>

<file path=xl/sharedStrings.xml><?xml version="1.0" encoding="utf-8"?>
<sst xmlns="http://schemas.openxmlformats.org/spreadsheetml/2006/main" count="64" uniqueCount="34">
  <si>
    <t>LOAN TO VALUE</t>
  </si>
  <si>
    <t>INVESTMENT EXAMPLE</t>
  </si>
  <si>
    <t>PROPERTY VALUE</t>
  </si>
  <si>
    <t>SCENARIO 1: MORTGAGE REFINANCE</t>
  </si>
  <si>
    <t>PROCEEDS</t>
  </si>
  <si>
    <t>MONTHLY INTEREST</t>
  </si>
  <si>
    <t>MORTGAGE PAYMENT</t>
  </si>
  <si>
    <t>AMORTIZATION</t>
  </si>
  <si>
    <t>ANNUAL RETURN</t>
  </si>
  <si>
    <t>DEFERRED LENDER FEE</t>
  </si>
  <si>
    <t>INTEREST RATE</t>
  </si>
  <si>
    <t>MORTGAGE BALANCE</t>
  </si>
  <si>
    <t>MONTHLY PAYMENT</t>
  </si>
  <si>
    <t>ANNUAL PAYMENT</t>
  </si>
  <si>
    <t>NEW MORTGAGE</t>
  </si>
  <si>
    <t>MONTHLY INTEREST PAYMENT</t>
  </si>
  <si>
    <t>DEFERRED LENDER FEE ON PAYOUT</t>
  </si>
  <si>
    <t>CASH FLOW</t>
  </si>
  <si>
    <t>PRINCIPAL INVESTMENT (PROCEEDS)</t>
  </si>
  <si>
    <t>NET MONTHLY CASH FLOW</t>
  </si>
  <si>
    <t>PROFIT</t>
  </si>
  <si>
    <t>NET ANNUAL CASH FLOW</t>
  </si>
  <si>
    <t>MORTGAGE REPAYMENT (PRINCIPAL)</t>
  </si>
  <si>
    <t>TOTAL NET PROFIT</t>
  </si>
  <si>
    <t>SCENARIO 2: HOME EQUITY LINE OF CREDIT</t>
  </si>
  <si>
    <t>*rates and terms subject to fluncuation. OAC.</t>
  </si>
  <si>
    <t>**80% Loan to Value ratio is the typical maximum on a refinance</t>
  </si>
  <si>
    <t>**</t>
  </si>
  <si>
    <t>1-year</t>
  </si>
  <si>
    <t>*</t>
  </si>
  <si>
    <t>***65% Loan to Value ratio is the typical maximum on a secured line of credit</t>
  </si>
  <si>
    <t>This example is intended for information purposes only and should not be relied upon for making an investment decision</t>
  </si>
  <si>
    <t>***</t>
  </si>
  <si>
    <t>INTEREST ONLY MONTHLY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</si>
</sst>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[$-1009]d/mmm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8D1B3D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44" fontId="0" fillId="0" borderId="0" xfId="1" applyFont="1"/>
    <xf numFmtId="0" fontId="2" fillId="0" borderId="0" xfId="0" applyFont="1"/>
    <xf numFmtId="165" fontId="0" fillId="0" borderId="0" xfId="0" applyNumberFormat="1" applyAlignment="1">
      <alignment horizontal="center"/>
    </xf>
    <xf numFmtId="164" fontId="0" fillId="0" borderId="0" xfId="0" applyNumberFormat="1"/>
    <xf numFmtId="44" fontId="0" fillId="0" borderId="0" xfId="0" applyNumberFormat="1"/>
    <xf numFmtId="10" fontId="0" fillId="2" borderId="0" xfId="2" applyNumberFormat="1" applyFont="1" applyFill="1"/>
    <xf numFmtId="44" fontId="0" fillId="2" borderId="0" xfId="1" applyFont="1" applyFill="1"/>
    <xf numFmtId="44" fontId="0" fillId="0" borderId="0" xfId="1" applyFont="1" applyFill="1"/>
    <xf numFmtId="165" fontId="2" fillId="0" borderId="0" xfId="0" applyNumberFormat="1" applyFont="1" applyAlignment="1">
      <alignment horizontal="left"/>
    </xf>
    <xf numFmtId="44" fontId="0" fillId="0" borderId="0" xfId="1" applyFont="1" applyFill="1" applyBorder="1" applyAlignment="1">
      <alignment horizontal="center"/>
    </xf>
    <xf numFmtId="165" fontId="0" fillId="0" borderId="0" xfId="0" applyNumberFormat="1" applyAlignment="1">
      <alignment horizontal="right"/>
    </xf>
    <xf numFmtId="10" fontId="0" fillId="0" borderId="0" xfId="2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44" fontId="0" fillId="0" borderId="0" xfId="1" applyFont="1" applyFill="1" applyBorder="1"/>
    <xf numFmtId="0" fontId="4" fillId="0" borderId="0" xfId="0" applyFont="1"/>
    <xf numFmtId="0" fontId="2" fillId="0" borderId="0" xfId="0" applyFont="1" applyAlignment="1">
      <alignment horizontal="center"/>
    </xf>
    <xf numFmtId="10" fontId="1" fillId="0" borderId="0" xfId="2" applyNumberFormat="1" applyFont="1" applyFill="1" applyBorder="1" applyAlignment="1">
      <alignment horizontal="right"/>
    </xf>
    <xf numFmtId="0" fontId="0" fillId="2" borderId="0" xfId="0" applyFill="1"/>
    <xf numFmtId="0" fontId="0" fillId="0" borderId="0" xfId="0" applyAlignment="1">
      <alignment horizontal="right"/>
    </xf>
    <xf numFmtId="9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6" fillId="0" borderId="0" xfId="0" applyFont="1"/>
    <xf numFmtId="10" fontId="7" fillId="0" borderId="0" xfId="2" applyNumberFormat="1" applyFont="1" applyFill="1" applyAlignment="1"/>
    <xf numFmtId="164" fontId="2" fillId="0" borderId="0" xfId="0" applyNumberFormat="1" applyFont="1"/>
    <xf numFmtId="164" fontId="3" fillId="0" borderId="0" xfId="0" applyNumberFormat="1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left"/>
    </xf>
    <xf numFmtId="165" fontId="9" fillId="0" borderId="0" xfId="0" applyNumberFormat="1" applyFont="1" applyAlignment="1">
      <alignment horizontal="center" wrapText="1"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5" borderId="0" xfId="0" applyFont="1" applyFill="1" applyAlignment="1">
      <alignment horizontal="center" vertical="center"/>
    </xf>
    <xf numFmtId="0" fontId="5" fillId="5" borderId="0" xfId="0" applyFont="1" applyFill="1"/>
    <xf numFmtId="0" fontId="10" fillId="5" borderId="0" xfId="0" applyFont="1" applyFill="1"/>
    <xf numFmtId="0" fontId="11" fillId="5" borderId="0" xfId="0" applyFont="1" applyFill="1"/>
    <xf numFmtId="164" fontId="10" fillId="5" borderId="0" xfId="0" applyNumberFormat="1" applyFont="1" applyFill="1"/>
  </cellXfs>
  <cellStyles count="4">
    <cellStyle name="Currency" xfId="1" builtinId="4"/>
    <cellStyle name="Normal" xfId="0" builtinId="0"/>
    <cellStyle name="Normal 3 2" xfId="3" xr:uid="{00000000-0005-0000-0000-000002000000}"/>
    <cellStyle name="Percent" xfId="2" builtinId="5"/>
  </cellStyles>
  <dxfs count="0"/>
  <tableStyles count="0" defaultTableStyle="TableStyleMedium2" defaultPivotStyle="PivotStyleLight16"/>
  <colors>
    <mruColors>
      <color rgb="FF8D1B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292100</xdr:colOff>
      <xdr:row>0</xdr:row>
      <xdr:rowOff>200482</xdr:rowOff>
    </xdr:from>
    <xdr:to>
      <xdr:col>6</xdr:col>
      <xdr:colOff>254000</xdr:colOff>
      <xdr:row>0</xdr:row>
      <xdr:rowOff>1117599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064259-747B-930F-5319-41422133D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87900" y="200482"/>
          <a:ext cx="2171700" cy="917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9"/>
  <sheetViews>
    <sheetView tabSelected="1" workbookViewId="0">
      <selection activeCell="L27" sqref="L27"/>
    </sheetView>
  </sheetViews>
  <sheetFormatPr baseColWidth="10" defaultColWidth="8.83203125" defaultRowHeight="15" x14ac:dyDescent="0.2"/>
  <cols>
    <col min="2" max="2" width="25.33203125" customWidth="1"/>
    <col min="4" max="4" width="16" bestFit="1" customWidth="1"/>
    <col min="6" max="6" width="20.1640625" customWidth="1"/>
    <col min="8" max="8" width="25.33203125" customWidth="1"/>
    <col min="10" max="10" width="16" bestFit="1" customWidth="1"/>
    <col min="12" max="12" width="18.33203125" customWidth="1"/>
    <col min="13" max="13" width="17.5" bestFit="1" customWidth="1"/>
    <col min="14" max="14" width="18" bestFit="1" customWidth="1"/>
    <col min="15" max="15" width="11" customWidth="1"/>
    <col min="18" max="18" width="12.33203125" bestFit="1" customWidth="1"/>
  </cols>
  <sheetData>
    <row r="1" spans="1:17" ht="103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7" x14ac:dyDescent="0.2">
      <c r="A2" s="35" t="s">
        <v>3</v>
      </c>
      <c r="B2" s="35"/>
      <c r="C2" s="35"/>
      <c r="D2" s="35"/>
      <c r="E2" s="35"/>
      <c r="F2" s="21"/>
      <c r="G2" s="35" t="s">
        <v>24</v>
      </c>
      <c r="H2" s="35"/>
      <c r="I2" s="35"/>
      <c r="J2" s="35"/>
      <c r="K2" s="35"/>
      <c r="L2" s="21"/>
      <c r="M2" s="28" t="s">
        <v>25</v>
      </c>
      <c r="N2" s="27"/>
    </row>
    <row r="3" spans="1:17" x14ac:dyDescent="0.2">
      <c r="M3" s="29" t="s">
        <v>26</v>
      </c>
    </row>
    <row r="4" spans="1:17" x14ac:dyDescent="0.2">
      <c r="B4" s="2" t="s">
        <v>2</v>
      </c>
      <c r="D4" s="7">
        <v>500000</v>
      </c>
      <c r="H4" s="2" t="s">
        <v>2</v>
      </c>
      <c r="J4" s="7">
        <v>500000</v>
      </c>
      <c r="M4" s="30" t="s">
        <v>30</v>
      </c>
      <c r="N4" s="16"/>
      <c r="O4" s="15"/>
    </row>
    <row r="5" spans="1:17" x14ac:dyDescent="0.2">
      <c r="B5" s="2" t="s">
        <v>0</v>
      </c>
      <c r="D5" s="17">
        <v>0.8</v>
      </c>
      <c r="E5" t="s">
        <v>27</v>
      </c>
      <c r="F5" s="2"/>
      <c r="H5" s="2" t="s">
        <v>0</v>
      </c>
      <c r="J5" s="17">
        <v>0.65</v>
      </c>
      <c r="K5" t="s">
        <v>32</v>
      </c>
      <c r="L5" s="2"/>
      <c r="M5" s="31" t="s">
        <v>31</v>
      </c>
      <c r="N5" s="31"/>
      <c r="O5" s="31"/>
      <c r="P5" s="31"/>
      <c r="Q5" s="31"/>
    </row>
    <row r="6" spans="1:17" x14ac:dyDescent="0.2">
      <c r="M6" s="31"/>
      <c r="N6" s="31"/>
      <c r="O6" s="31"/>
      <c r="P6" s="31"/>
      <c r="Q6" s="31"/>
    </row>
    <row r="7" spans="1:17" x14ac:dyDescent="0.2">
      <c r="B7" s="2" t="s">
        <v>11</v>
      </c>
      <c r="D7" s="7">
        <v>20000</v>
      </c>
      <c r="F7" s="2"/>
      <c r="H7" s="2" t="s">
        <v>11</v>
      </c>
      <c r="J7" s="7">
        <v>0</v>
      </c>
      <c r="L7" s="2"/>
      <c r="M7" s="9"/>
      <c r="N7" s="10"/>
    </row>
    <row r="8" spans="1:17" x14ac:dyDescent="0.2">
      <c r="B8" s="2" t="s">
        <v>10</v>
      </c>
      <c r="D8" s="6">
        <v>4.1000000000000002E-2</v>
      </c>
      <c r="E8" t="s">
        <v>29</v>
      </c>
      <c r="F8" s="2"/>
      <c r="H8" s="2" t="s">
        <v>10</v>
      </c>
      <c r="J8" s="6">
        <v>4.4499999999999998E-2</v>
      </c>
      <c r="L8" s="2"/>
      <c r="M8" s="16"/>
      <c r="N8" s="14"/>
    </row>
    <row r="9" spans="1:17" x14ac:dyDescent="0.2">
      <c r="B9" s="2" t="s">
        <v>13</v>
      </c>
      <c r="D9" s="1">
        <f>SUM(D10*12)</f>
        <v>1154.8657071165119</v>
      </c>
      <c r="F9" s="2"/>
      <c r="H9" s="2" t="s">
        <v>13</v>
      </c>
      <c r="J9" s="1">
        <f>SUM(J10*12)</f>
        <v>0</v>
      </c>
      <c r="L9" s="2"/>
      <c r="M9" s="17"/>
      <c r="N9" s="14"/>
    </row>
    <row r="10" spans="1:17" x14ac:dyDescent="0.2">
      <c r="B10" s="2" t="s">
        <v>12</v>
      </c>
      <c r="D10" s="1">
        <f>-PMT(((1+D8/2)^(2/12)-1),D11*12,D7)</f>
        <v>96.238808926375995</v>
      </c>
      <c r="H10" s="2" t="s">
        <v>12</v>
      </c>
      <c r="J10" s="1">
        <f>-PMT(((1+J8/2)^(2/12)-1),J11*12,J7)</f>
        <v>0</v>
      </c>
      <c r="M10" s="9"/>
      <c r="N10" s="14"/>
    </row>
    <row r="11" spans="1:17" x14ac:dyDescent="0.2">
      <c r="B11" s="2" t="s">
        <v>7</v>
      </c>
      <c r="D11" s="18">
        <v>30</v>
      </c>
      <c r="F11" s="2"/>
      <c r="H11" s="2" t="s">
        <v>7</v>
      </c>
      <c r="J11" s="18">
        <v>30</v>
      </c>
      <c r="L11" s="2"/>
    </row>
    <row r="12" spans="1:17" x14ac:dyDescent="0.2">
      <c r="F12" s="2"/>
      <c r="L12" s="2"/>
    </row>
    <row r="13" spans="1:17" x14ac:dyDescent="0.2">
      <c r="B13" s="2" t="s">
        <v>14</v>
      </c>
      <c r="D13" s="8">
        <f>SUM(D4*D5)</f>
        <v>400000</v>
      </c>
      <c r="F13" s="2"/>
      <c r="H13" s="2" t="s">
        <v>14</v>
      </c>
      <c r="J13" s="8">
        <f>SUM(J4*J5)</f>
        <v>325000</v>
      </c>
      <c r="L13" s="2"/>
    </row>
    <row r="14" spans="1:17" x14ac:dyDescent="0.2">
      <c r="B14" s="2" t="s">
        <v>10</v>
      </c>
      <c r="D14" s="6">
        <v>3.6499999999999998E-2</v>
      </c>
      <c r="E14" t="s">
        <v>29</v>
      </c>
      <c r="F14" s="26">
        <f>SUM(D13*D14)</f>
        <v>14599.999999999998</v>
      </c>
      <c r="H14" s="2" t="s">
        <v>10</v>
      </c>
      <c r="J14" s="6">
        <v>4.4499999999999998E-2</v>
      </c>
      <c r="L14" s="26"/>
    </row>
    <row r="15" spans="1:17" x14ac:dyDescent="0.2">
      <c r="B15" s="2" t="s">
        <v>13</v>
      </c>
      <c r="D15" s="1">
        <f>SUM(D16*12)</f>
        <v>21883.845063980036</v>
      </c>
      <c r="F15" s="25"/>
      <c r="H15" s="2" t="s">
        <v>13</v>
      </c>
      <c r="J15" s="1">
        <f>SUM(J16*12)</f>
        <v>14462.5</v>
      </c>
      <c r="L15" s="25"/>
    </row>
    <row r="16" spans="1:17" x14ac:dyDescent="0.2">
      <c r="B16" s="2" t="s">
        <v>12</v>
      </c>
      <c r="D16" s="1">
        <f>-PMT(((1+D14/2)^(2/12)-1),D17*12,D13)</f>
        <v>1823.6537553316696</v>
      </c>
      <c r="F16" s="2"/>
      <c r="H16" s="2" t="s">
        <v>33</v>
      </c>
      <c r="J16" s="1">
        <f>SUM(J13*J14/12)</f>
        <v>1205.2083333333333</v>
      </c>
      <c r="L16" s="2"/>
    </row>
    <row r="17" spans="1:18" x14ac:dyDescent="0.2">
      <c r="B17" s="2" t="s">
        <v>7</v>
      </c>
      <c r="D17" s="18">
        <v>30</v>
      </c>
      <c r="F17" s="2"/>
      <c r="H17" s="2" t="s">
        <v>7</v>
      </c>
      <c r="J17" s="18">
        <v>30</v>
      </c>
      <c r="L17" s="2"/>
    </row>
    <row r="18" spans="1:18" x14ac:dyDescent="0.2">
      <c r="F18" s="2"/>
      <c r="L18" s="2"/>
    </row>
    <row r="19" spans="1:18" x14ac:dyDescent="0.2">
      <c r="B19" s="2" t="s">
        <v>4</v>
      </c>
      <c r="D19" s="4">
        <f>SUM(D13-D7)</f>
        <v>380000</v>
      </c>
      <c r="F19" s="2"/>
      <c r="H19" s="2" t="s">
        <v>4</v>
      </c>
      <c r="J19" s="4">
        <f>SUM(J13-J7)</f>
        <v>325000</v>
      </c>
      <c r="L19" s="2"/>
    </row>
    <row r="20" spans="1:18" x14ac:dyDescent="0.2">
      <c r="F20" s="2"/>
      <c r="L20" s="2"/>
    </row>
    <row r="21" spans="1:18" x14ac:dyDescent="0.2">
      <c r="A21" s="35" t="s">
        <v>1</v>
      </c>
      <c r="B21" s="35"/>
      <c r="C21" s="35"/>
      <c r="D21" s="35"/>
      <c r="E21" s="35"/>
      <c r="F21" s="2"/>
      <c r="G21" s="35" t="s">
        <v>1</v>
      </c>
      <c r="H21" s="35"/>
      <c r="I21" s="35"/>
      <c r="J21" s="35"/>
      <c r="K21" s="35"/>
      <c r="L21" s="2"/>
    </row>
    <row r="22" spans="1:18" x14ac:dyDescent="0.2">
      <c r="F22" s="2"/>
      <c r="L22" s="2"/>
    </row>
    <row r="23" spans="1:18" x14ac:dyDescent="0.2">
      <c r="A23" s="22"/>
      <c r="B23" s="23" t="s">
        <v>8</v>
      </c>
      <c r="C23" s="22"/>
      <c r="D23" s="24">
        <v>0.14000000000000001</v>
      </c>
      <c r="E23" s="22"/>
      <c r="F23" s="22"/>
      <c r="G23" s="22"/>
      <c r="H23" s="23" t="s">
        <v>8</v>
      </c>
      <c r="I23" s="22"/>
      <c r="J23" s="24">
        <v>0.14000000000000001</v>
      </c>
      <c r="K23" s="22"/>
      <c r="L23" s="22"/>
      <c r="M23" s="22"/>
      <c r="N23" s="22"/>
      <c r="R23" s="1"/>
    </row>
    <row r="24" spans="1:18" x14ac:dyDescent="0.2">
      <c r="B24" s="2" t="s">
        <v>15</v>
      </c>
      <c r="D24" s="24">
        <v>7.0000000000000007E-2</v>
      </c>
      <c r="H24" s="2" t="s">
        <v>15</v>
      </c>
      <c r="J24" s="24">
        <v>7.0000000000000007E-2</v>
      </c>
      <c r="R24" s="1"/>
    </row>
    <row r="25" spans="1:18" x14ac:dyDescent="0.2">
      <c r="B25" s="2" t="s">
        <v>16</v>
      </c>
      <c r="D25" s="24">
        <v>7.0000000000000007E-2</v>
      </c>
      <c r="F25" s="2"/>
      <c r="H25" s="2" t="s">
        <v>16</v>
      </c>
      <c r="J25" s="24">
        <v>7.0000000000000007E-2</v>
      </c>
      <c r="L25" s="2"/>
      <c r="M25" s="16"/>
      <c r="N25" s="16"/>
      <c r="R25" s="5"/>
    </row>
    <row r="26" spans="1:18" x14ac:dyDescent="0.2">
      <c r="M26" s="19"/>
      <c r="N26" s="11"/>
    </row>
    <row r="27" spans="1:18" x14ac:dyDescent="0.2">
      <c r="A27" s="32" t="s">
        <v>17</v>
      </c>
      <c r="B27" s="32"/>
      <c r="C27" s="32"/>
      <c r="D27" s="32"/>
      <c r="E27" s="32"/>
      <c r="G27" s="32" t="s">
        <v>17</v>
      </c>
      <c r="H27" s="32"/>
      <c r="I27" s="32"/>
      <c r="J27" s="32"/>
      <c r="K27" s="32"/>
      <c r="M27" s="3"/>
      <c r="N27" s="3"/>
    </row>
    <row r="28" spans="1:18" x14ac:dyDescent="0.2">
      <c r="M28" s="3"/>
      <c r="N28" s="9"/>
    </row>
    <row r="29" spans="1:18" x14ac:dyDescent="0.2">
      <c r="B29" s="2" t="s">
        <v>18</v>
      </c>
      <c r="D29" s="4">
        <f>D19</f>
        <v>380000</v>
      </c>
      <c r="F29" s="2"/>
      <c r="H29" s="2" t="s">
        <v>18</v>
      </c>
      <c r="J29" s="4">
        <f>J19</f>
        <v>325000</v>
      </c>
      <c r="L29" s="2"/>
      <c r="M29" s="3"/>
      <c r="N29" s="9"/>
    </row>
    <row r="30" spans="1:18" x14ac:dyDescent="0.2">
      <c r="B30" s="2" t="s">
        <v>5</v>
      </c>
      <c r="D30" s="4">
        <f>SUM(D29*D24/12)</f>
        <v>2216.666666666667</v>
      </c>
      <c r="F30" s="2"/>
      <c r="H30" s="2" t="s">
        <v>5</v>
      </c>
      <c r="J30" s="4">
        <f>SUM(J29*J24/12)</f>
        <v>1895.8333333333337</v>
      </c>
      <c r="L30" s="2"/>
      <c r="M30" s="3"/>
      <c r="N30" s="13"/>
    </row>
    <row r="31" spans="1:18" x14ac:dyDescent="0.2">
      <c r="B31" s="2" t="s">
        <v>6</v>
      </c>
      <c r="D31" s="5">
        <f>D16</f>
        <v>1823.6537553316696</v>
      </c>
      <c r="F31" s="2"/>
      <c r="H31" s="2" t="s">
        <v>33</v>
      </c>
      <c r="J31" s="5">
        <f>J16</f>
        <v>1205.2083333333333</v>
      </c>
      <c r="L31" s="2"/>
      <c r="M31" s="12"/>
      <c r="N31" s="9"/>
    </row>
    <row r="32" spans="1:18" x14ac:dyDescent="0.2">
      <c r="B32" s="2" t="s">
        <v>19</v>
      </c>
      <c r="D32" s="4">
        <f>SUM(D30-D31)</f>
        <v>393.0129113349974</v>
      </c>
      <c r="H32" s="2" t="s">
        <v>19</v>
      </c>
      <c r="J32" s="4">
        <f>SUM(J30-J31)</f>
        <v>690.62500000000045</v>
      </c>
      <c r="M32" s="20"/>
      <c r="N32" s="13"/>
    </row>
    <row r="33" spans="1:14" x14ac:dyDescent="0.2">
      <c r="F33" s="2"/>
      <c r="L33" s="2"/>
      <c r="M33" s="3"/>
      <c r="N33" s="3"/>
    </row>
    <row r="34" spans="1:14" x14ac:dyDescent="0.2">
      <c r="A34" s="33" t="s">
        <v>20</v>
      </c>
      <c r="B34" s="33"/>
      <c r="C34" s="33"/>
      <c r="D34" s="33"/>
      <c r="E34" s="33"/>
      <c r="F34" s="2"/>
      <c r="G34" s="33" t="s">
        <v>20</v>
      </c>
      <c r="H34" s="33"/>
      <c r="I34" s="33"/>
      <c r="J34" s="33"/>
      <c r="K34" s="33"/>
      <c r="L34" s="2"/>
      <c r="M34" s="3"/>
      <c r="N34" s="3"/>
    </row>
    <row r="35" spans="1:14" x14ac:dyDescent="0.2">
      <c r="F35" s="2"/>
      <c r="L35" s="2"/>
      <c r="M35" s="3"/>
      <c r="N35" s="3"/>
    </row>
    <row r="36" spans="1:14" x14ac:dyDescent="0.2">
      <c r="B36" s="2" t="s">
        <v>21</v>
      </c>
      <c r="D36" s="4">
        <f>SUM(D32*12)</f>
        <v>4716.1549360199688</v>
      </c>
      <c r="F36" s="2"/>
      <c r="H36" s="2" t="s">
        <v>21</v>
      </c>
      <c r="J36" s="4">
        <f>SUM(J32*12)</f>
        <v>8287.5000000000055</v>
      </c>
      <c r="L36" s="2"/>
    </row>
    <row r="37" spans="1:14" x14ac:dyDescent="0.2">
      <c r="B37" s="2" t="s">
        <v>22</v>
      </c>
      <c r="D37" s="4">
        <f>SUM(D15-F14)</f>
        <v>7283.8450639800376</v>
      </c>
      <c r="E37" s="19" t="s">
        <v>28</v>
      </c>
      <c r="H37" s="2"/>
      <c r="J37" s="4"/>
      <c r="K37" s="19"/>
    </row>
    <row r="38" spans="1:14" x14ac:dyDescent="0.2">
      <c r="B38" s="2" t="s">
        <v>9</v>
      </c>
      <c r="D38" s="4">
        <f>SUM(D29*D25)</f>
        <v>26600.000000000004</v>
      </c>
      <c r="H38" s="2" t="s">
        <v>9</v>
      </c>
      <c r="J38" s="4">
        <f>SUM(J29*J25)</f>
        <v>22750.000000000004</v>
      </c>
    </row>
    <row r="39" spans="1:14" ht="19" x14ac:dyDescent="0.25">
      <c r="A39" s="36"/>
      <c r="B39" s="37" t="s">
        <v>23</v>
      </c>
      <c r="C39" s="38"/>
      <c r="D39" s="39">
        <f>SUM(D36+D37+D38)</f>
        <v>38600.000000000015</v>
      </c>
      <c r="E39" s="36"/>
      <c r="G39" s="36"/>
      <c r="H39" s="37" t="s">
        <v>23</v>
      </c>
      <c r="I39" s="38"/>
      <c r="J39" s="39">
        <f>SUM(J36+J37+J38)</f>
        <v>31037.500000000007</v>
      </c>
      <c r="K39" s="36"/>
    </row>
  </sheetData>
  <mergeCells count="10">
    <mergeCell ref="A1:K1"/>
    <mergeCell ref="M5:Q6"/>
    <mergeCell ref="A27:E27"/>
    <mergeCell ref="A34:E34"/>
    <mergeCell ref="A21:E21"/>
    <mergeCell ref="A2:E2"/>
    <mergeCell ref="G2:K2"/>
    <mergeCell ref="G21:K21"/>
    <mergeCell ref="G27:K27"/>
    <mergeCell ref="G34:K34"/>
  </mergeCells>
  <pageMargins left="0.7" right="0.7" top="0.75" bottom="0.75" header="0.3" footer="0.3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 THE BANK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 Campagnaro</dc:creator>
  <cp:lastModifiedBy>Microsoft Office User</cp:lastModifiedBy>
  <cp:lastPrinted>2017-03-07T17:50:52Z</cp:lastPrinted>
  <dcterms:created xsi:type="dcterms:W3CDTF">2016-06-21T16:07:32Z</dcterms:created>
  <dcterms:modified xsi:type="dcterms:W3CDTF">2022-12-09T21:29:15Z</dcterms:modified>
</cp:coreProperties>
</file>